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20" activeTab="0"/>
  </bookViews>
  <sheets>
    <sheet name="个人教学工作量" sheetId="1" r:id="rId1"/>
    <sheet name="个人科研工作量" sheetId="2" r:id="rId2"/>
  </sheets>
  <definedNames>
    <definedName name="_xlnm.Print_Area" localSheetId="0">'个人教学工作量'!$A$1:$K$33</definedName>
  </definedNames>
  <calcPr fullCalcOnLoad="1"/>
</workbook>
</file>

<file path=xl/comments1.xml><?xml version="1.0" encoding="utf-8"?>
<comments xmlns="http://schemas.openxmlformats.org/spreadsheetml/2006/main">
  <authors>
    <author>徐华伟</author>
  </authors>
  <commentList>
    <comment ref="C24" authorId="0">
      <text>
        <r>
          <rPr>
            <sz val="9"/>
            <rFont val="宋体"/>
            <family val="0"/>
          </rPr>
          <t xml:space="preserve">请输入所带该年级硕士生人数
</t>
        </r>
      </text>
    </comment>
    <comment ref="E2" authorId="0">
      <text>
        <r>
          <rPr>
            <b/>
            <sz val="9"/>
            <rFont val="宋体"/>
            <family val="0"/>
          </rPr>
          <t>请进行选择</t>
        </r>
        <r>
          <rPr>
            <sz val="9"/>
            <rFont val="宋体"/>
            <family val="0"/>
          </rPr>
          <t xml:space="preserve">
</t>
        </r>
      </text>
    </comment>
    <comment ref="K2" authorId="0">
      <text>
        <r>
          <rPr>
            <b/>
            <sz val="9"/>
            <rFont val="宋体"/>
            <family val="0"/>
          </rPr>
          <t>自动生成</t>
        </r>
        <r>
          <rPr>
            <sz val="9"/>
            <rFont val="宋体"/>
            <family val="0"/>
          </rPr>
          <t xml:space="preserve">
</t>
        </r>
      </text>
    </comment>
    <comment ref="C10" authorId="0">
      <text>
        <r>
          <rPr>
            <b/>
            <sz val="9"/>
            <rFont val="宋体"/>
            <family val="0"/>
          </rPr>
          <t>输入说明:以教务处系统中提供的最终学生名单为准</t>
        </r>
        <r>
          <rPr>
            <sz val="9"/>
            <rFont val="宋体"/>
            <family val="0"/>
          </rPr>
          <t xml:space="preserve">
</t>
        </r>
      </text>
    </comment>
    <comment ref="D10" authorId="0">
      <text>
        <r>
          <rPr>
            <b/>
            <sz val="9"/>
            <rFont val="宋体"/>
            <family val="0"/>
          </rPr>
          <t>输入说明:填写该课程课时数</t>
        </r>
        <r>
          <rPr>
            <sz val="9"/>
            <rFont val="宋体"/>
            <family val="0"/>
          </rPr>
          <t xml:space="preserve">
</t>
        </r>
      </text>
    </comment>
    <comment ref="E10" authorId="0">
      <text>
        <r>
          <rPr>
            <b/>
            <sz val="9"/>
            <rFont val="宋体"/>
            <family val="0"/>
          </rPr>
          <t>请在下接列表中进行选择</t>
        </r>
        <r>
          <rPr>
            <sz val="9"/>
            <rFont val="宋体"/>
            <family val="0"/>
          </rPr>
          <t xml:space="preserve">
</t>
        </r>
      </text>
    </comment>
    <comment ref="H10" authorId="0">
      <text>
        <r>
          <rPr>
            <b/>
            <sz val="9"/>
            <rFont val="宋体"/>
            <family val="0"/>
          </rPr>
          <t>按工作量计算办法中K值公值自动计算</t>
        </r>
        <r>
          <rPr>
            <sz val="9"/>
            <rFont val="宋体"/>
            <family val="0"/>
          </rPr>
          <t xml:space="preserve">
</t>
        </r>
      </text>
    </comment>
    <comment ref="I10" authorId="0">
      <text>
        <r>
          <rPr>
            <b/>
            <sz val="9"/>
            <rFont val="宋体"/>
            <family val="0"/>
          </rPr>
          <t>包括新开课或开新课，不进行重复计算</t>
        </r>
        <r>
          <rPr>
            <sz val="9"/>
            <rFont val="宋体"/>
            <family val="0"/>
          </rPr>
          <t xml:space="preserve">
</t>
        </r>
      </text>
    </comment>
    <comment ref="J10" authorId="0">
      <text>
        <r>
          <rPr>
            <b/>
            <sz val="9"/>
            <rFont val="宋体"/>
            <family val="0"/>
          </rPr>
          <t>自动生成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<sst xmlns="http://schemas.openxmlformats.org/spreadsheetml/2006/main" count="141" uniqueCount="76">
  <si>
    <t>2022年度工作量计算表</t>
  </si>
  <si>
    <t>姓名：</t>
  </si>
  <si>
    <t>职称</t>
  </si>
  <si>
    <t>教授</t>
  </si>
  <si>
    <t>应完成工作量</t>
  </si>
  <si>
    <t>课程名称</t>
  </si>
  <si>
    <t>班级人数</t>
  </si>
  <si>
    <t>课时数</t>
  </si>
  <si>
    <t>课程分类</t>
  </si>
  <si>
    <t>n1</t>
  </si>
  <si>
    <t>n2</t>
  </si>
  <si>
    <t>大小班 系数</t>
  </si>
  <si>
    <t>新课 系数</t>
  </si>
  <si>
    <t>课程   系数</t>
  </si>
  <si>
    <t>工作量</t>
  </si>
  <si>
    <t>备注</t>
  </si>
  <si>
    <t>本科公共课</t>
  </si>
  <si>
    <t>本科专业课</t>
  </si>
  <si>
    <t>晋升教授</t>
  </si>
  <si>
    <t>硕士公共课</t>
  </si>
  <si>
    <t>副教授</t>
  </si>
  <si>
    <t>硕士专业课</t>
  </si>
  <si>
    <t>晋升副教授</t>
  </si>
  <si>
    <t>博士公共课</t>
  </si>
  <si>
    <t>讲师</t>
  </si>
  <si>
    <t xml:space="preserve">说明：1.课程评价为优秀的，该门课程课时系数为1.3，其中全校排名前20%的，系数为1.5。课程评价排名全校后1%且评教结果为较差的，年终绩效考核为基本及格及以下。（课程评价以教学评估系统结果为准）
2.为本科生开新课（或新开课）系数为1.2,同一门课按就高原则只计一次开新课系数。
3.课程系数：本科生课程系数为1；硕士生课程系数为1.3。
4.课程的教学计划中规定的实践或实验课时数，必须按规定予以实施。
5.课程系数有以上情况有更改的，请在备注栏说明理由。
6.如行数不够，请自行填加，并复制已有公式。
</t>
  </si>
  <si>
    <t>研究生教学工作量</t>
  </si>
  <si>
    <t>本科教学课时数合计</t>
  </si>
  <si>
    <t>研究生教学课时数合计</t>
  </si>
  <si>
    <t>课时数合计</t>
  </si>
  <si>
    <t>本科工作量合计</t>
  </si>
  <si>
    <t>研究生工作量合计</t>
  </si>
  <si>
    <t>教学工作量合计</t>
  </si>
  <si>
    <t>带硕士研究生工作量</t>
  </si>
  <si>
    <t>合计</t>
  </si>
  <si>
    <r>
      <t>1</t>
    </r>
    <r>
      <rPr>
        <sz val="12"/>
        <rFont val="宋体"/>
        <family val="0"/>
      </rPr>
      <t>9</t>
    </r>
    <r>
      <rPr>
        <sz val="12"/>
        <rFont val="宋体"/>
        <family val="0"/>
      </rPr>
      <t>级学生人数</t>
    </r>
  </si>
  <si>
    <r>
      <t>1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级带学生工作量折算</t>
    </r>
  </si>
  <si>
    <r>
      <rPr>
        <sz val="12"/>
        <rFont val="宋体"/>
        <family val="0"/>
      </rPr>
      <t>20</t>
    </r>
    <r>
      <rPr>
        <sz val="12"/>
        <rFont val="宋体"/>
        <family val="0"/>
      </rPr>
      <t>级学生人数</t>
    </r>
  </si>
  <si>
    <r>
      <t>2</t>
    </r>
    <r>
      <rPr>
        <b/>
        <sz val="12"/>
        <rFont val="宋体"/>
        <family val="0"/>
      </rPr>
      <t>0</t>
    </r>
    <r>
      <rPr>
        <b/>
        <sz val="12"/>
        <rFont val="宋体"/>
        <family val="0"/>
      </rPr>
      <t>级带学生工作量折算</t>
    </r>
  </si>
  <si>
    <t>21级学生人数</t>
  </si>
  <si>
    <t>21级带学生工作量折算</t>
  </si>
  <si>
    <t>22级学生人数</t>
  </si>
  <si>
    <t>22级带学生工作量折算</t>
  </si>
  <si>
    <t>带本科毕业实习与毕业论文工作量</t>
  </si>
  <si>
    <t>带18级本科毕业实习、毕业论文学生数</t>
  </si>
  <si>
    <t>18级工作量折算</t>
  </si>
  <si>
    <t>总工作量</t>
  </si>
  <si>
    <t>超工作量</t>
  </si>
  <si>
    <t xml:space="preserve">填表人：           系部主任：           教学办主任：         分管院长：      </t>
  </si>
  <si>
    <t>社科基金类项目</t>
  </si>
  <si>
    <t>序号</t>
  </si>
  <si>
    <t>项目名称</t>
  </si>
  <si>
    <t>立项年份/年度到款</t>
  </si>
  <si>
    <t>年度计分</t>
  </si>
  <si>
    <t>小计</t>
  </si>
  <si>
    <t>科研成果类</t>
  </si>
  <si>
    <t>著作、论文名称</t>
  </si>
  <si>
    <t>出版社、出版时间及是否权威出版机构/发表期刊、时间及期刊分类</t>
  </si>
  <si>
    <t>计分</t>
  </si>
  <si>
    <t>社会科学成果类</t>
  </si>
  <si>
    <t>获奖名称</t>
  </si>
  <si>
    <t>获奖等级/排名</t>
  </si>
  <si>
    <t>教学成果类</t>
  </si>
  <si>
    <t>教学竞赛类</t>
  </si>
  <si>
    <t>教改项目类</t>
  </si>
  <si>
    <t>立项年份（参加学校正式答辩或评审/立项）</t>
  </si>
  <si>
    <t>教学名师类</t>
  </si>
  <si>
    <t>名称</t>
  </si>
  <si>
    <t>教学工程类</t>
  </si>
  <si>
    <t>申报/立项</t>
  </si>
  <si>
    <t>人才工程类</t>
  </si>
  <si>
    <t>指导本院学生竞赛</t>
  </si>
  <si>
    <t>指导/获奖</t>
  </si>
  <si>
    <t>科研计分</t>
  </si>
  <si>
    <t xml:space="preserve">填表人：           系部主任：           科研秘书：         分管院长：      </t>
  </si>
  <si>
    <r>
      <t>备注：1</t>
    </r>
    <r>
      <rPr>
        <sz val="12"/>
        <rFont val="宋体"/>
        <family val="0"/>
      </rPr>
      <t>.</t>
    </r>
    <r>
      <rPr>
        <sz val="12"/>
        <rFont val="宋体"/>
        <family val="0"/>
      </rPr>
      <t>若表格不够用，请在相应小项中间行增加行，以防更改公式导致计算不准确，谢谢您！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</si>
</sst>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9"/>
      <name val="宋体"/>
      <family val="0"/>
    </font>
    <font>
      <sz val="18"/>
      <name val="黑体"/>
      <family val="3"/>
    </font>
    <font>
      <sz val="12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/>
    </xf>
    <xf numFmtId="0" fontId="48" fillId="0" borderId="10" xfId="0" applyFont="1" applyBorder="1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76" fontId="0" fillId="0" borderId="10" xfId="0" applyNumberForma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176" fontId="0" fillId="0" borderId="10" xfId="0" applyNumberFormat="1" applyBorder="1" applyAlignment="1" applyProtection="1">
      <alignment vertical="center" wrapText="1"/>
      <protection/>
    </xf>
    <xf numFmtId="176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3.375" style="0" customWidth="1"/>
    <col min="2" max="2" width="31.25390625" style="0" customWidth="1"/>
    <col min="3" max="3" width="9.125" style="1" customWidth="1"/>
    <col min="4" max="4" width="6.625" style="1" customWidth="1"/>
    <col min="5" max="5" width="15.875" style="1" customWidth="1"/>
    <col min="6" max="6" width="5.25390625" style="1" hidden="1" customWidth="1"/>
    <col min="7" max="7" width="4.625" style="1" hidden="1" customWidth="1"/>
    <col min="8" max="8" width="8.75390625" style="11" customWidth="1"/>
    <col min="9" max="9" width="7.25390625" style="1" customWidth="1"/>
    <col min="10" max="10" width="8.375" style="1" customWidth="1"/>
    <col min="11" max="11" width="9.25390625" style="1" customWidth="1"/>
    <col min="12" max="12" width="9.00390625" style="0" customWidth="1"/>
    <col min="13" max="13" width="13.875" style="12" bestFit="1" customWidth="1"/>
    <col min="14" max="14" width="9.00390625" style="12" customWidth="1"/>
    <col min="15" max="15" width="11.625" style="12" bestFit="1" customWidth="1"/>
  </cols>
  <sheetData>
    <row r="1" spans="1:11" ht="33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4.25">
      <c r="A2" s="28" t="s">
        <v>1</v>
      </c>
      <c r="B2" s="29"/>
      <c r="C2" s="30" t="s">
        <v>2</v>
      </c>
      <c r="D2" s="30"/>
      <c r="E2" s="13" t="s">
        <v>3</v>
      </c>
      <c r="F2" s="4"/>
      <c r="G2" s="4"/>
      <c r="H2" s="31" t="s">
        <v>4</v>
      </c>
      <c r="I2" s="31"/>
      <c r="J2" s="31"/>
      <c r="K2" s="4">
        <f>IF(E2="教授",300,IF(E2="晋升教授",290,IF(E2="副教授",280,IF(E2="晋升副教授",270,260))))</f>
        <v>300</v>
      </c>
    </row>
    <row r="3" spans="1:12" ht="14.25">
      <c r="A3" s="15"/>
      <c r="B3" s="16" t="s">
        <v>5</v>
      </c>
      <c r="C3" s="3" t="s">
        <v>6</v>
      </c>
      <c r="D3" s="17" t="s">
        <v>7</v>
      </c>
      <c r="E3" s="3" t="s">
        <v>8</v>
      </c>
      <c r="F3" s="4" t="s">
        <v>9</v>
      </c>
      <c r="G3" s="4" t="s">
        <v>10</v>
      </c>
      <c r="H3" s="14" t="s">
        <v>11</v>
      </c>
      <c r="I3" s="3" t="s">
        <v>12</v>
      </c>
      <c r="J3" s="3" t="s">
        <v>13</v>
      </c>
      <c r="K3" s="3" t="s">
        <v>14</v>
      </c>
      <c r="L3" s="23" t="s">
        <v>15</v>
      </c>
    </row>
    <row r="4" spans="1:15" ht="18" customHeight="1">
      <c r="A4" s="30"/>
      <c r="B4" s="18"/>
      <c r="C4" s="4"/>
      <c r="D4" s="4"/>
      <c r="E4" s="4" t="s">
        <v>17</v>
      </c>
      <c r="F4" s="4"/>
      <c r="G4" s="4"/>
      <c r="H4" s="19">
        <f aca="true" t="shared" si="0" ref="H4:H20">IF(OR(E4="博士专业课",E4="硕士专业课"),IF(C4&lt;=3,1,IF(C4&gt;=57,IF(1.5+0.5*(C4-3)/54&gt;=2.5,2.5,1.5+0.5*(C4-3)/54),1+(C4-3)/54)),IF(OR(E4="博士公共课",E4="硕士公共课"),IF(C4&lt;=50,1,IF(C4&gt;=140,IF(1.5+0.5*(C4-50)/90&gt;=2.5,2.5,1.5+0.5*(C4-50)/90),1+(C4-50)/90)),IF(E4="本科专业课",IF(C4&lt;=35,1,IF(C4&gt;=90,IF(1.5+0.5*(C4-35)/55&gt;=2.5,2.5,1.5+0.5*(C4-35)/55),1+(C4-35)/55)),IF(C4&lt;=60,1,IF(C4&gt;=150,IF(1.5+0.5*(C4-60)/90&gt;=2.5,2.5,1.5+0.5*(C4-60)/90),1+(C4-60)/90)))))</f>
        <v>1</v>
      </c>
      <c r="I4" s="4">
        <v>1</v>
      </c>
      <c r="J4" s="4">
        <f aca="true" t="shared" si="1" ref="J4:J12">IF(LEFT(E4,2)="博士",1.4,IF(LEFT(E4,2)="硕士",1.3,1))</f>
        <v>1</v>
      </c>
      <c r="K4" s="19">
        <f aca="true" t="shared" si="2" ref="K4:K20">IF(C4="",0,D4*H4*I4*J4)</f>
        <v>0</v>
      </c>
      <c r="M4" s="12" t="s">
        <v>17</v>
      </c>
      <c r="O4" s="12" t="s">
        <v>18</v>
      </c>
    </row>
    <row r="5" spans="1:15" ht="18" customHeight="1">
      <c r="A5" s="30"/>
      <c r="B5" s="18"/>
      <c r="C5" s="4"/>
      <c r="D5" s="4"/>
      <c r="E5" s="4" t="s">
        <v>17</v>
      </c>
      <c r="F5" s="4">
        <f aca="true" t="shared" si="3" ref="F5:F20">IF(E5="本科专业课",35,IF(E5="本科公共课",60,IF(E5="校限定选修课",80,IF(E5="本科公选课",120,IF(MID(E5,2,2)="士专",3,IF(MID(E5,2,2)="士公",50,0))))))</f>
        <v>35</v>
      </c>
      <c r="G5" s="4">
        <f aca="true" t="shared" si="4" ref="G5:G11">IF(E5="本科专业课",125,IF(E5="本科公共课",150,IF(E5="校限定选修课",250,IF(E5="本科公选课",280,IF(MID(E5,2,2)="士专",57,IF(MID(E5,2,2)="士公",140,0))))))</f>
        <v>125</v>
      </c>
      <c r="H5" s="19">
        <f t="shared" si="0"/>
        <v>1</v>
      </c>
      <c r="I5" s="4">
        <v>1</v>
      </c>
      <c r="J5" s="4">
        <f t="shared" si="1"/>
        <v>1</v>
      </c>
      <c r="K5" s="19">
        <f t="shared" si="2"/>
        <v>0</v>
      </c>
      <c r="M5" s="12" t="s">
        <v>19</v>
      </c>
      <c r="O5" s="12" t="s">
        <v>20</v>
      </c>
    </row>
    <row r="6" spans="1:15" ht="18" customHeight="1">
      <c r="A6" s="30"/>
      <c r="B6" s="18"/>
      <c r="C6" s="4"/>
      <c r="D6" s="4"/>
      <c r="E6" s="4" t="s">
        <v>17</v>
      </c>
      <c r="F6" s="4"/>
      <c r="G6" s="4"/>
      <c r="H6" s="19">
        <f t="shared" si="0"/>
        <v>1</v>
      </c>
      <c r="I6" s="4">
        <v>1</v>
      </c>
      <c r="J6" s="4">
        <f t="shared" si="1"/>
        <v>1</v>
      </c>
      <c r="K6" s="19">
        <f t="shared" si="2"/>
        <v>0</v>
      </c>
      <c r="M6" s="12" t="s">
        <v>21</v>
      </c>
      <c r="O6" s="12" t="s">
        <v>22</v>
      </c>
    </row>
    <row r="7" spans="1:15" ht="18" customHeight="1">
      <c r="A7" s="30"/>
      <c r="B7" s="15"/>
      <c r="C7" s="4"/>
      <c r="D7" s="4"/>
      <c r="E7" s="4" t="s">
        <v>17</v>
      </c>
      <c r="F7" s="4">
        <f t="shared" si="3"/>
        <v>35</v>
      </c>
      <c r="G7" s="4">
        <f t="shared" si="4"/>
        <v>125</v>
      </c>
      <c r="H7" s="19">
        <f t="shared" si="0"/>
        <v>1</v>
      </c>
      <c r="I7" s="4">
        <v>1</v>
      </c>
      <c r="J7" s="4">
        <f t="shared" si="1"/>
        <v>1</v>
      </c>
      <c r="K7" s="19">
        <f t="shared" si="2"/>
        <v>0</v>
      </c>
      <c r="M7" s="12" t="s">
        <v>23</v>
      </c>
      <c r="O7" s="12" t="s">
        <v>24</v>
      </c>
    </row>
    <row r="8" spans="1:15" ht="18" customHeight="1">
      <c r="A8" s="30"/>
      <c r="B8" s="18"/>
      <c r="C8" s="4"/>
      <c r="D8" s="4"/>
      <c r="E8" s="4" t="s">
        <v>17</v>
      </c>
      <c r="F8" s="4"/>
      <c r="G8" s="4"/>
      <c r="H8" s="19">
        <f>IF(OR(E8="博士专业课",E8="硕士专业课"),IF(C8&lt;=3,1,IF(C8&gt;=57,IF(1.5+0.5*(C8-3)/54&gt;=2.5,2.5,1.5+0.5*(C8-3)/54),1+(C8-3)/54)),IF(OR(E8="博士公共课",E8="硕士公共课"),IF(C8&lt;=50,1,IF(C8&gt;=140,IF(1.5+0.5*(C8-50)/90&gt;=2.5,2.5,1.5+0.5*(C8-50)/90),1+(C8-50)/90)),IF(E8="本科专业课",IF(C8&lt;=35,1,IF(C8&gt;=90,IF(1.5+0.5*(C8-35)/55&gt;=2.5,2.5,1.5+0.5*(C8-35)/55),1+(C8-35)/55)),IF(C8&lt;=60,1,IF(C8&gt;=150,IF(1.5+0.5*(C8-60)/90&gt;=2.5,2.5,1.5+0.5*(C8-60)/90),1+(C8-60)/90)))))</f>
        <v>1</v>
      </c>
      <c r="I8" s="4">
        <v>1</v>
      </c>
      <c r="J8" s="4">
        <f>IF(LEFT(E8,2)="博士",1.4,IF(LEFT(E8,2)="硕士",1.3,1))</f>
        <v>1</v>
      </c>
      <c r="K8" s="19">
        <f>IF(C8="",0,D8*H8*I8*J8)</f>
        <v>0</v>
      </c>
      <c r="M8" s="12" t="s">
        <v>21</v>
      </c>
      <c r="O8" s="12" t="s">
        <v>22</v>
      </c>
    </row>
    <row r="9" spans="1:15" ht="18" customHeight="1">
      <c r="A9" s="30"/>
      <c r="B9" s="15"/>
      <c r="C9" s="4"/>
      <c r="D9" s="4"/>
      <c r="E9" s="4" t="s">
        <v>17</v>
      </c>
      <c r="F9" s="4">
        <f>IF(E9="本科专业课",35,IF(E9="本科公共课",60,IF(E9="校限定选修课",80,IF(E9="本科公选课",120,IF(MID(E9,2,2)="士专",3,IF(MID(E9,2,2)="士公",50,0))))))</f>
        <v>35</v>
      </c>
      <c r="G9" s="4">
        <f>IF(E9="本科专业课",125,IF(E9="本科公共课",150,IF(E9="校限定选修课",250,IF(E9="本科公选课",280,IF(MID(E9,2,2)="士专",57,IF(MID(E9,2,2)="士公",140,0))))))</f>
        <v>125</v>
      </c>
      <c r="H9" s="19">
        <f>IF(OR(E9="博士专业课",E9="硕士专业课"),IF(C9&lt;=3,1,IF(C9&gt;=57,IF(1.5+0.5*(C9-3)/54&gt;=2.5,2.5,1.5+0.5*(C9-3)/54),1+(C9-3)/54)),IF(OR(E9="博士公共课",E9="硕士公共课"),IF(C9&lt;=50,1,IF(C9&gt;=140,IF(1.5+0.5*(C9-50)/90&gt;=2.5,2.5,1.5+0.5*(C9-50)/90),1+(C9-50)/90)),IF(E9="本科专业课",IF(C9&lt;=35,1,IF(C9&gt;=90,IF(1.5+0.5*(C9-35)/55&gt;=2.5,2.5,1.5+0.5*(C9-35)/55),1+(C9-35)/55)),IF(C9&lt;=60,1,IF(C9&gt;=150,IF(1.5+0.5*(C9-60)/90&gt;=2.5,2.5,1.5+0.5*(C9-60)/90),1+(C9-60)/90)))))</f>
        <v>1</v>
      </c>
      <c r="I9" s="4">
        <v>1</v>
      </c>
      <c r="J9" s="4">
        <f>IF(LEFT(E9,2)="博士",1.4,IF(LEFT(E9,2)="硕士",1.3,1))</f>
        <v>1</v>
      </c>
      <c r="K9" s="19">
        <f>IF(C9="",0,D9*H9*I9*J9)</f>
        <v>0</v>
      </c>
      <c r="M9" s="12" t="s">
        <v>23</v>
      </c>
      <c r="O9" s="12" t="s">
        <v>24</v>
      </c>
    </row>
    <row r="10" spans="1:15" ht="18" customHeight="1">
      <c r="A10" s="30"/>
      <c r="B10" s="18"/>
      <c r="C10" s="4"/>
      <c r="D10" s="4"/>
      <c r="E10" s="4" t="s">
        <v>16</v>
      </c>
      <c r="F10" s="4">
        <f>IF(E10="本科专业课",35,IF(E10="本科公共课",60,IF(E10="校限定选修课",80,IF(E10="本科公选课",120,IF(MID(E10,2,2)="士专",3,IF(MID(E10,2,2)="士公",50,0))))))</f>
        <v>60</v>
      </c>
      <c r="G10" s="4">
        <f>IF(E10="本科专业课",125,IF(E10="本科公共课",150,IF(E10="校限定选修课",250,IF(E10="本科公选课",280,IF(MID(E10,2,2)="士专",57,IF(MID(E10,2,2)="士公",140,0))))))</f>
        <v>150</v>
      </c>
      <c r="H10" s="19">
        <f>IF(OR(E10="博士专业课",E10="硕士专业课"),IF(C10&lt;=3,1,IF(C10&gt;=57,IF(1.5+0.5*(C10-3)/54&gt;=2.5,2.5,1.5+0.5*(C10-3)/54),1+(C10-3)/54)),IF(OR(E10="博士公共课",E10="硕士公共课"),IF(C10&lt;=50,1,IF(C10&gt;=140,IF(1.5+0.5*(C10-50)/90&gt;=2.5,2.5,1.5+0.5*(C10-50)/90),1+(C10-50)/90)),IF(E10="本科专业课",IF(C10&lt;=35,1,IF(C10&gt;=90,IF(1.5+0.5*(C10-35)/55&gt;=2.5,2.5,1.5+0.5*(C10-35)/55),1+(C10-35)/55)),IF(C10&lt;=60,1,IF(C10&gt;=150,IF(1.5+0.5*(C10-60)/90&gt;=2.5,2.5,1.5+0.5*(C10-60)/90),1+(C10-60)/90)))))</f>
        <v>1</v>
      </c>
      <c r="I10" s="4">
        <v>1</v>
      </c>
      <c r="J10" s="4">
        <f>IF(LEFT(E10,2)="博士",1.4,IF(LEFT(E10,2)="硕士",1.3,1))</f>
        <v>1</v>
      </c>
      <c r="K10" s="24">
        <f>IF(C10="",0,D10*H10*I10*J10)</f>
        <v>0</v>
      </c>
      <c r="M10" s="12" t="s">
        <v>16</v>
      </c>
      <c r="O10" s="12" t="s">
        <v>3</v>
      </c>
    </row>
    <row r="11" spans="1:15" ht="18" customHeight="1">
      <c r="A11" s="30"/>
      <c r="B11" s="15"/>
      <c r="C11" s="4"/>
      <c r="D11" s="4"/>
      <c r="E11" s="4" t="s">
        <v>16</v>
      </c>
      <c r="F11" s="4">
        <f t="shared" si="3"/>
        <v>60</v>
      </c>
      <c r="G11" s="4">
        <f t="shared" si="4"/>
        <v>150</v>
      </c>
      <c r="H11" s="19">
        <f t="shared" si="0"/>
        <v>1</v>
      </c>
      <c r="I11" s="4">
        <v>1</v>
      </c>
      <c r="J11" s="4">
        <f t="shared" si="1"/>
        <v>1</v>
      </c>
      <c r="K11" s="19">
        <f t="shared" si="2"/>
        <v>0</v>
      </c>
      <c r="M11" s="44" t="s">
        <v>25</v>
      </c>
      <c r="N11" s="45"/>
      <c r="O11" s="46"/>
    </row>
    <row r="12" spans="1:15" ht="18" customHeight="1">
      <c r="A12" s="30"/>
      <c r="B12" s="15"/>
      <c r="C12" s="4"/>
      <c r="D12" s="4"/>
      <c r="E12" s="4" t="s">
        <v>16</v>
      </c>
      <c r="F12" s="4">
        <f t="shared" si="3"/>
        <v>60</v>
      </c>
      <c r="G12" s="4">
        <f aca="true" t="shared" si="5" ref="G12:G20">IF(E12="本科专业课",125,IF(E12="本科公共课",150,IF(E12="校限定选修课",250,IF(E12="本科公选课",280,IF(MID(E12,2,2)="士专",57,IF(MID(E12,2,2)="士公",140,0))))))</f>
        <v>150</v>
      </c>
      <c r="H12" s="19">
        <f t="shared" si="0"/>
        <v>1</v>
      </c>
      <c r="I12" s="4">
        <v>1</v>
      </c>
      <c r="J12" s="4">
        <f t="shared" si="1"/>
        <v>1</v>
      </c>
      <c r="K12" s="19">
        <f t="shared" si="2"/>
        <v>0</v>
      </c>
      <c r="M12" s="47"/>
      <c r="N12" s="48"/>
      <c r="O12" s="49"/>
    </row>
    <row r="13" spans="1:15" ht="18" customHeight="1">
      <c r="A13" s="30" t="s">
        <v>26</v>
      </c>
      <c r="B13" s="18"/>
      <c r="C13" s="4"/>
      <c r="D13" s="4"/>
      <c r="E13" s="4" t="s">
        <v>21</v>
      </c>
      <c r="F13" s="4">
        <f t="shared" si="3"/>
        <v>3</v>
      </c>
      <c r="G13" s="4">
        <f t="shared" si="5"/>
        <v>57</v>
      </c>
      <c r="H13" s="19">
        <f t="shared" si="0"/>
        <v>1</v>
      </c>
      <c r="I13" s="4">
        <v>1</v>
      </c>
      <c r="J13" s="4">
        <f aca="true" t="shared" si="6" ref="J13:J20">IF(LEFT(E13,2)="博士",1.4,IF(LEFT(E13,2)="硕士",1.3,1))</f>
        <v>1.3</v>
      </c>
      <c r="K13" s="19">
        <f t="shared" si="2"/>
        <v>0</v>
      </c>
      <c r="M13" s="47"/>
      <c r="N13" s="48"/>
      <c r="O13" s="49"/>
    </row>
    <row r="14" spans="1:15" ht="18" customHeight="1">
      <c r="A14" s="30"/>
      <c r="B14" s="18"/>
      <c r="C14" s="4"/>
      <c r="D14" s="4"/>
      <c r="E14" s="4" t="s">
        <v>21</v>
      </c>
      <c r="F14" s="4">
        <f t="shared" si="3"/>
        <v>3</v>
      </c>
      <c r="G14" s="4">
        <f t="shared" si="5"/>
        <v>57</v>
      </c>
      <c r="H14" s="19">
        <f t="shared" si="0"/>
        <v>1</v>
      </c>
      <c r="I14" s="4">
        <v>1</v>
      </c>
      <c r="J14" s="4">
        <f t="shared" si="6"/>
        <v>1.3</v>
      </c>
      <c r="K14" s="19">
        <f t="shared" si="2"/>
        <v>0</v>
      </c>
      <c r="M14" s="47"/>
      <c r="N14" s="48"/>
      <c r="O14" s="49"/>
    </row>
    <row r="15" spans="1:15" ht="18" customHeight="1">
      <c r="A15" s="30"/>
      <c r="B15" s="18"/>
      <c r="C15" s="4"/>
      <c r="D15" s="4"/>
      <c r="E15" s="4" t="s">
        <v>21</v>
      </c>
      <c r="F15" s="4">
        <f t="shared" si="3"/>
        <v>3</v>
      </c>
      <c r="G15" s="4">
        <f t="shared" si="5"/>
        <v>57</v>
      </c>
      <c r="H15" s="19">
        <f t="shared" si="0"/>
        <v>1</v>
      </c>
      <c r="I15" s="4">
        <v>1</v>
      </c>
      <c r="J15" s="4">
        <f t="shared" si="6"/>
        <v>1.3</v>
      </c>
      <c r="K15" s="19">
        <f t="shared" si="2"/>
        <v>0</v>
      </c>
      <c r="M15" s="47"/>
      <c r="N15" s="48"/>
      <c r="O15" s="49"/>
    </row>
    <row r="16" spans="1:15" ht="18" customHeight="1">
      <c r="A16" s="30"/>
      <c r="B16" s="15"/>
      <c r="C16" s="4"/>
      <c r="D16" s="4"/>
      <c r="E16" s="4" t="s">
        <v>21</v>
      </c>
      <c r="F16" s="4">
        <f t="shared" si="3"/>
        <v>3</v>
      </c>
      <c r="G16" s="4">
        <f t="shared" si="5"/>
        <v>57</v>
      </c>
      <c r="H16" s="19">
        <f t="shared" si="0"/>
        <v>1</v>
      </c>
      <c r="I16" s="4">
        <v>1</v>
      </c>
      <c r="J16" s="4">
        <f t="shared" si="6"/>
        <v>1.3</v>
      </c>
      <c r="K16" s="19">
        <f t="shared" si="2"/>
        <v>0</v>
      </c>
      <c r="M16" s="47"/>
      <c r="N16" s="48"/>
      <c r="O16" s="49"/>
    </row>
    <row r="17" spans="1:15" ht="18" customHeight="1">
      <c r="A17" s="30"/>
      <c r="B17" s="15"/>
      <c r="C17" s="4"/>
      <c r="D17" s="4"/>
      <c r="E17" s="4" t="s">
        <v>21</v>
      </c>
      <c r="F17" s="4">
        <f t="shared" si="3"/>
        <v>3</v>
      </c>
      <c r="G17" s="4">
        <f t="shared" si="5"/>
        <v>57</v>
      </c>
      <c r="H17" s="19">
        <f t="shared" si="0"/>
        <v>1</v>
      </c>
      <c r="I17" s="4">
        <v>1</v>
      </c>
      <c r="J17" s="4">
        <f t="shared" si="6"/>
        <v>1.3</v>
      </c>
      <c r="K17" s="19">
        <f t="shared" si="2"/>
        <v>0</v>
      </c>
      <c r="M17" s="47"/>
      <c r="N17" s="48"/>
      <c r="O17" s="49"/>
    </row>
    <row r="18" spans="1:15" ht="18" customHeight="1">
      <c r="A18" s="30"/>
      <c r="B18" s="15"/>
      <c r="C18" s="4"/>
      <c r="D18" s="4"/>
      <c r="E18" s="4" t="s">
        <v>21</v>
      </c>
      <c r="F18" s="4">
        <f t="shared" si="3"/>
        <v>3</v>
      </c>
      <c r="G18" s="4">
        <f t="shared" si="5"/>
        <v>57</v>
      </c>
      <c r="H18" s="19">
        <f t="shared" si="0"/>
        <v>1</v>
      </c>
      <c r="I18" s="4">
        <v>1</v>
      </c>
      <c r="J18" s="4">
        <f t="shared" si="6"/>
        <v>1.3</v>
      </c>
      <c r="K18" s="19">
        <f t="shared" si="2"/>
        <v>0</v>
      </c>
      <c r="M18" s="47"/>
      <c r="N18" s="48"/>
      <c r="O18" s="49"/>
    </row>
    <row r="19" spans="1:15" ht="18" customHeight="1">
      <c r="A19" s="30"/>
      <c r="B19" s="15"/>
      <c r="C19" s="4"/>
      <c r="D19" s="4"/>
      <c r="E19" s="4" t="s">
        <v>21</v>
      </c>
      <c r="F19" s="4">
        <f t="shared" si="3"/>
        <v>3</v>
      </c>
      <c r="G19" s="4">
        <f t="shared" si="5"/>
        <v>57</v>
      </c>
      <c r="H19" s="19">
        <f t="shared" si="0"/>
        <v>1</v>
      </c>
      <c r="I19" s="4">
        <v>1</v>
      </c>
      <c r="J19" s="4">
        <f t="shared" si="6"/>
        <v>1.3</v>
      </c>
      <c r="K19" s="19">
        <f t="shared" si="2"/>
        <v>0</v>
      </c>
      <c r="M19" s="47"/>
      <c r="N19" s="48"/>
      <c r="O19" s="49"/>
    </row>
    <row r="20" spans="1:15" ht="18" customHeight="1">
      <c r="A20" s="30"/>
      <c r="B20" s="15"/>
      <c r="C20" s="4"/>
      <c r="D20" s="4"/>
      <c r="E20" s="4" t="s">
        <v>21</v>
      </c>
      <c r="F20" s="4">
        <f t="shared" si="3"/>
        <v>3</v>
      </c>
      <c r="G20" s="4">
        <f t="shared" si="5"/>
        <v>57</v>
      </c>
      <c r="H20" s="19">
        <f t="shared" si="0"/>
        <v>1</v>
      </c>
      <c r="I20" s="4">
        <v>1</v>
      </c>
      <c r="J20" s="4">
        <f t="shared" si="6"/>
        <v>1.3</v>
      </c>
      <c r="K20" s="19">
        <f t="shared" si="2"/>
        <v>0</v>
      </c>
      <c r="M20" s="47"/>
      <c r="N20" s="48"/>
      <c r="O20" s="49"/>
    </row>
    <row r="21" spans="1:15" ht="18" customHeight="1">
      <c r="A21" s="32" t="s">
        <v>27</v>
      </c>
      <c r="B21" s="32"/>
      <c r="C21" s="20">
        <f>SUM(D4:D12)</f>
        <v>0</v>
      </c>
      <c r="D21" s="32" t="s">
        <v>28</v>
      </c>
      <c r="E21" s="32"/>
      <c r="F21" s="20"/>
      <c r="G21" s="20"/>
      <c r="H21" s="20">
        <f>SUM(D13:D20)</f>
        <v>0</v>
      </c>
      <c r="I21" s="32" t="s">
        <v>29</v>
      </c>
      <c r="J21" s="32"/>
      <c r="K21" s="20">
        <f>SUM(D4:D20)</f>
        <v>0</v>
      </c>
      <c r="M21" s="47"/>
      <c r="N21" s="48"/>
      <c r="O21" s="49"/>
    </row>
    <row r="22" spans="1:15" ht="18" customHeight="1">
      <c r="A22" s="33" t="s">
        <v>30</v>
      </c>
      <c r="B22" s="33"/>
      <c r="C22" s="21">
        <f>SUM(K4:K12)</f>
        <v>0</v>
      </c>
      <c r="D22" s="33" t="s">
        <v>31</v>
      </c>
      <c r="E22" s="33"/>
      <c r="F22" s="22"/>
      <c r="G22" s="22"/>
      <c r="H22" s="21">
        <f>SUM(K13:K20)</f>
        <v>0</v>
      </c>
      <c r="I22" s="33" t="s">
        <v>32</v>
      </c>
      <c r="J22" s="33"/>
      <c r="K22" s="25">
        <f>SUM(K4:K20)</f>
        <v>0</v>
      </c>
      <c r="M22" s="47"/>
      <c r="N22" s="48"/>
      <c r="O22" s="49"/>
    </row>
    <row r="23" spans="1:15" ht="18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4"/>
      <c r="J23" s="32" t="s">
        <v>34</v>
      </c>
      <c r="K23" s="30">
        <f>I24+I25+I26+I27</f>
        <v>0</v>
      </c>
      <c r="M23" s="47"/>
      <c r="N23" s="48"/>
      <c r="O23" s="49"/>
    </row>
    <row r="24" spans="1:15" ht="18" customHeight="1">
      <c r="A24" s="35" t="s">
        <v>35</v>
      </c>
      <c r="B24" s="36"/>
      <c r="C24" s="4"/>
      <c r="D24" s="32" t="s">
        <v>36</v>
      </c>
      <c r="E24" s="32"/>
      <c r="F24" s="32"/>
      <c r="G24" s="32"/>
      <c r="H24" s="32"/>
      <c r="I24" s="4">
        <f>25*C24/2</f>
        <v>0</v>
      </c>
      <c r="J24" s="32"/>
      <c r="K24" s="30"/>
      <c r="M24" s="47"/>
      <c r="N24" s="48"/>
      <c r="O24" s="49"/>
    </row>
    <row r="25" spans="1:15" ht="18" customHeight="1">
      <c r="A25" s="35" t="s">
        <v>37</v>
      </c>
      <c r="B25" s="36"/>
      <c r="C25" s="22"/>
      <c r="D25" s="32" t="s">
        <v>38</v>
      </c>
      <c r="E25" s="32"/>
      <c r="F25" s="32"/>
      <c r="G25" s="32"/>
      <c r="H25" s="32"/>
      <c r="I25" s="4">
        <f>25*C25</f>
        <v>0</v>
      </c>
      <c r="J25" s="32"/>
      <c r="K25" s="30"/>
      <c r="M25" s="47"/>
      <c r="N25" s="48"/>
      <c r="O25" s="49"/>
    </row>
    <row r="26" spans="1:15" ht="18" customHeight="1">
      <c r="A26" s="35" t="s">
        <v>39</v>
      </c>
      <c r="B26" s="36"/>
      <c r="C26" s="22"/>
      <c r="D26" s="32" t="s">
        <v>40</v>
      </c>
      <c r="E26" s="32"/>
      <c r="F26" s="32"/>
      <c r="G26" s="32"/>
      <c r="H26" s="32"/>
      <c r="I26" s="4">
        <f>25*C26</f>
        <v>0</v>
      </c>
      <c r="J26" s="32"/>
      <c r="K26" s="30"/>
      <c r="M26" s="47"/>
      <c r="N26" s="48"/>
      <c r="O26" s="49"/>
    </row>
    <row r="27" spans="1:15" ht="18" customHeight="1">
      <c r="A27" s="35" t="s">
        <v>41</v>
      </c>
      <c r="B27" s="36"/>
      <c r="C27" s="4"/>
      <c r="D27" s="32" t="s">
        <v>42</v>
      </c>
      <c r="E27" s="32"/>
      <c r="F27" s="32"/>
      <c r="G27" s="32"/>
      <c r="H27" s="32"/>
      <c r="I27" s="4">
        <f>25*C27/2</f>
        <v>0</v>
      </c>
      <c r="J27" s="32"/>
      <c r="K27" s="30"/>
      <c r="M27" s="47"/>
      <c r="N27" s="48"/>
      <c r="O27" s="49"/>
    </row>
    <row r="28" spans="1:15" ht="18" customHeight="1">
      <c r="A28" s="34" t="s">
        <v>43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M28" s="47"/>
      <c r="N28" s="48"/>
      <c r="O28" s="49"/>
    </row>
    <row r="29" spans="1:15" ht="15">
      <c r="A29" s="37" t="s">
        <v>44</v>
      </c>
      <c r="B29" s="38"/>
      <c r="C29" s="4"/>
      <c r="D29" s="39" t="s">
        <v>45</v>
      </c>
      <c r="E29" s="40"/>
      <c r="F29" s="40"/>
      <c r="G29" s="40"/>
      <c r="H29" s="41"/>
      <c r="I29" s="4">
        <f>15*C29</f>
        <v>0</v>
      </c>
      <c r="J29" s="26" t="s">
        <v>34</v>
      </c>
      <c r="K29" s="6">
        <f>SUM(I29:I29)</f>
        <v>0</v>
      </c>
      <c r="M29" s="47"/>
      <c r="N29" s="48"/>
      <c r="O29" s="49"/>
    </row>
    <row r="30" spans="1:11" ht="18" customHeight="1">
      <c r="A30" s="33" t="s">
        <v>46</v>
      </c>
      <c r="B30" s="33"/>
      <c r="C30" s="42">
        <f>SUM(K22,K23,K29)</f>
        <v>0</v>
      </c>
      <c r="D30" s="33"/>
      <c r="E30" s="22"/>
      <c r="F30" s="22"/>
      <c r="G30" s="22"/>
      <c r="H30" s="33"/>
      <c r="I30" s="33"/>
      <c r="J30" s="31"/>
      <c r="K30" s="31"/>
    </row>
    <row r="31" spans="1:11" ht="18" customHeight="1">
      <c r="A31" s="33" t="s">
        <v>47</v>
      </c>
      <c r="B31" s="33"/>
      <c r="C31" s="42">
        <f>IF(C30=0,0,C30-K2)</f>
        <v>0</v>
      </c>
      <c r="D31" s="42"/>
      <c r="E31" s="22"/>
      <c r="F31" s="22"/>
      <c r="G31" s="22"/>
      <c r="H31" s="33"/>
      <c r="I31" s="33"/>
      <c r="J31" s="31"/>
      <c r="K31" s="31"/>
    </row>
    <row r="32" ht="18" customHeight="1"/>
    <row r="33" spans="1:11" ht="18" customHeight="1">
      <c r="A33" s="43" t="s">
        <v>48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ht="18" customHeight="1"/>
  </sheetData>
  <sheetProtection/>
  <mergeCells count="36">
    <mergeCell ref="M11:O29"/>
    <mergeCell ref="A31:B31"/>
    <mergeCell ref="C31:D31"/>
    <mergeCell ref="H31:I31"/>
    <mergeCell ref="J31:K31"/>
    <mergeCell ref="A33:K33"/>
    <mergeCell ref="A4:A12"/>
    <mergeCell ref="A13:A20"/>
    <mergeCell ref="J23:J27"/>
    <mergeCell ref="K23:K27"/>
    <mergeCell ref="A28:K28"/>
    <mergeCell ref="A29:B29"/>
    <mergeCell ref="D29:H29"/>
    <mergeCell ref="A30:B30"/>
    <mergeCell ref="C30:D30"/>
    <mergeCell ref="H30:I30"/>
    <mergeCell ref="J30:K30"/>
    <mergeCell ref="A25:B25"/>
    <mergeCell ref="D25:H25"/>
    <mergeCell ref="A26:B26"/>
    <mergeCell ref="D26:H26"/>
    <mergeCell ref="A27:B27"/>
    <mergeCell ref="D27:H27"/>
    <mergeCell ref="A22:B22"/>
    <mergeCell ref="D22:E22"/>
    <mergeCell ref="I22:J22"/>
    <mergeCell ref="A23:I23"/>
    <mergeCell ref="A24:B24"/>
    <mergeCell ref="D24:H24"/>
    <mergeCell ref="A1:K1"/>
    <mergeCell ref="A2:B2"/>
    <mergeCell ref="C2:D2"/>
    <mergeCell ref="H2:J2"/>
    <mergeCell ref="A21:B21"/>
    <mergeCell ref="D21:E21"/>
    <mergeCell ref="I21:J21"/>
  </mergeCells>
  <dataValidations count="3">
    <dataValidation allowBlank="1" showInputMessage="1" showErrorMessage="1" promptTitle="请选择" sqref="D21 F21:I21 F4:G20"/>
    <dataValidation type="list" allowBlank="1" showInputMessage="1" showErrorMessage="1" sqref="E2">
      <formula1>$O$4:$O$10</formula1>
    </dataValidation>
    <dataValidation type="list" allowBlank="1" showInputMessage="1" showErrorMessage="1" promptTitle="请选择" sqref="E4:E20">
      <formula1>$M$4:$M$10</formula1>
    </dataValidation>
  </dataValidations>
  <printOptions/>
  <pageMargins left="0.25" right="0.23999999999999996" top="0.25" bottom="0.25" header="0.25" footer="0.2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46" sqref="A46:F46"/>
    </sheetView>
  </sheetViews>
  <sheetFormatPr defaultColWidth="9.00390625" defaultRowHeight="24" customHeight="1"/>
  <cols>
    <col min="1" max="1" width="11.625" style="1" customWidth="1"/>
    <col min="2" max="2" width="9.00390625" style="1" customWidth="1"/>
    <col min="3" max="3" width="20.50390625" style="1" customWidth="1"/>
    <col min="4" max="4" width="25.75390625" style="1" customWidth="1"/>
    <col min="5" max="5" width="11.75390625" style="2" customWidth="1"/>
    <col min="6" max="6" width="9.00390625" style="2" customWidth="1"/>
    <col min="7" max="16384" width="9.00390625" style="1" customWidth="1"/>
  </cols>
  <sheetData>
    <row r="1" spans="1:6" ht="24" customHeight="1">
      <c r="A1" s="30" t="s">
        <v>49</v>
      </c>
      <c r="B1" s="4" t="s">
        <v>50</v>
      </c>
      <c r="C1" s="4" t="s">
        <v>51</v>
      </c>
      <c r="D1" s="4" t="s">
        <v>52</v>
      </c>
      <c r="E1" s="3" t="s">
        <v>53</v>
      </c>
      <c r="F1" s="3" t="s">
        <v>15</v>
      </c>
    </row>
    <row r="2" spans="1:6" ht="24" customHeight="1">
      <c r="A2" s="30"/>
      <c r="B2" s="4"/>
      <c r="C2" s="4"/>
      <c r="D2" s="4"/>
      <c r="E2" s="3"/>
      <c r="F2" s="3"/>
    </row>
    <row r="3" spans="1:6" ht="24" customHeight="1">
      <c r="A3" s="30"/>
      <c r="B3" s="4"/>
      <c r="C3" s="4"/>
      <c r="D3" s="4"/>
      <c r="E3" s="3"/>
      <c r="F3" s="3"/>
    </row>
    <row r="4" spans="1:6" ht="24" customHeight="1">
      <c r="A4" s="30"/>
      <c r="B4" s="4"/>
      <c r="C4" s="4"/>
      <c r="D4" s="4"/>
      <c r="E4" s="3"/>
      <c r="F4" s="3"/>
    </row>
    <row r="5" spans="1:6" ht="24" customHeight="1">
      <c r="A5" s="30"/>
      <c r="B5" s="50" t="s">
        <v>54</v>
      </c>
      <c r="C5" s="51"/>
      <c r="D5" s="52"/>
      <c r="E5" s="3">
        <f>E2+E3+E4</f>
        <v>0</v>
      </c>
      <c r="F5" s="3"/>
    </row>
    <row r="6" spans="1:6" ht="46.5" customHeight="1">
      <c r="A6" s="30" t="s">
        <v>55</v>
      </c>
      <c r="B6" s="4" t="s">
        <v>50</v>
      </c>
      <c r="C6" s="4" t="s">
        <v>56</v>
      </c>
      <c r="D6" s="4" t="s">
        <v>57</v>
      </c>
      <c r="E6" s="3" t="s">
        <v>58</v>
      </c>
      <c r="F6" s="3" t="s">
        <v>15</v>
      </c>
    </row>
    <row r="7" spans="1:6" ht="24" customHeight="1">
      <c r="A7" s="30"/>
      <c r="B7" s="4"/>
      <c r="C7" s="4"/>
      <c r="D7" s="4"/>
      <c r="E7" s="3"/>
      <c r="F7" s="3"/>
    </row>
    <row r="8" spans="1:6" ht="24" customHeight="1">
      <c r="A8" s="30"/>
      <c r="B8" s="4"/>
      <c r="C8" s="4"/>
      <c r="D8" s="4"/>
      <c r="E8" s="3"/>
      <c r="F8" s="3"/>
    </row>
    <row r="9" spans="1:6" ht="24" customHeight="1">
      <c r="A9" s="30"/>
      <c r="B9" s="4"/>
      <c r="C9" s="4"/>
      <c r="D9" s="4"/>
      <c r="E9" s="3"/>
      <c r="F9" s="3"/>
    </row>
    <row r="10" spans="1:6" ht="24" customHeight="1">
      <c r="A10" s="30"/>
      <c r="B10" s="50" t="s">
        <v>54</v>
      </c>
      <c r="C10" s="51"/>
      <c r="D10" s="52"/>
      <c r="E10" s="3">
        <f>E7+E8+E9</f>
        <v>0</v>
      </c>
      <c r="F10" s="3"/>
    </row>
    <row r="11" spans="1:6" ht="24" customHeight="1">
      <c r="A11" s="30" t="s">
        <v>59</v>
      </c>
      <c r="B11" s="4" t="s">
        <v>50</v>
      </c>
      <c r="C11" s="3" t="s">
        <v>60</v>
      </c>
      <c r="D11" s="5" t="s">
        <v>61</v>
      </c>
      <c r="E11" s="3" t="s">
        <v>58</v>
      </c>
      <c r="F11" s="3" t="s">
        <v>15</v>
      </c>
    </row>
    <row r="12" spans="1:6" ht="24" customHeight="1">
      <c r="A12" s="30"/>
      <c r="B12" s="4"/>
      <c r="C12" s="4"/>
      <c r="D12" s="4"/>
      <c r="E12" s="3"/>
      <c r="F12" s="3"/>
    </row>
    <row r="13" spans="1:6" ht="24" customHeight="1">
      <c r="A13" s="30"/>
      <c r="B13" s="4"/>
      <c r="C13" s="4"/>
      <c r="D13" s="4"/>
      <c r="E13" s="3"/>
      <c r="F13" s="3"/>
    </row>
    <row r="14" spans="1:6" ht="24" customHeight="1">
      <c r="A14" s="30"/>
      <c r="B14" s="50" t="s">
        <v>54</v>
      </c>
      <c r="C14" s="51"/>
      <c r="D14" s="52"/>
      <c r="E14" s="3">
        <f>E12+E13</f>
        <v>0</v>
      </c>
      <c r="F14" s="3"/>
    </row>
    <row r="15" spans="1:6" ht="24" customHeight="1">
      <c r="A15" s="58" t="s">
        <v>62</v>
      </c>
      <c r="B15" s="4" t="s">
        <v>50</v>
      </c>
      <c r="C15" s="3" t="s">
        <v>60</v>
      </c>
      <c r="D15" s="5" t="s">
        <v>61</v>
      </c>
      <c r="E15" s="3" t="s">
        <v>58</v>
      </c>
      <c r="F15" s="3"/>
    </row>
    <row r="16" spans="1:6" ht="24" customHeight="1">
      <c r="A16" s="59"/>
      <c r="B16" s="4"/>
      <c r="C16" s="4"/>
      <c r="D16" s="4"/>
      <c r="E16" s="3"/>
      <c r="F16" s="3"/>
    </row>
    <row r="17" spans="1:6" ht="24" customHeight="1">
      <c r="A17" s="59"/>
      <c r="B17" s="4"/>
      <c r="C17" s="7"/>
      <c r="D17" s="8"/>
      <c r="E17" s="3"/>
      <c r="F17" s="3"/>
    </row>
    <row r="18" spans="1:6" ht="24" customHeight="1">
      <c r="A18" s="60"/>
      <c r="B18" s="50" t="s">
        <v>54</v>
      </c>
      <c r="C18" s="51"/>
      <c r="D18" s="52"/>
      <c r="E18" s="3">
        <f>E16+E17</f>
        <v>0</v>
      </c>
      <c r="F18" s="3"/>
    </row>
    <row r="19" spans="1:6" ht="24" customHeight="1">
      <c r="A19" s="61" t="s">
        <v>63</v>
      </c>
      <c r="B19" s="4" t="s">
        <v>50</v>
      </c>
      <c r="C19" s="3" t="s">
        <v>60</v>
      </c>
      <c r="D19" s="5" t="s">
        <v>61</v>
      </c>
      <c r="E19" s="3" t="s">
        <v>58</v>
      </c>
      <c r="F19" s="3" t="s">
        <v>15</v>
      </c>
    </row>
    <row r="20" spans="1:6" ht="24" customHeight="1">
      <c r="A20" s="30"/>
      <c r="B20" s="4"/>
      <c r="C20" s="3"/>
      <c r="D20" s="3"/>
      <c r="E20" s="3"/>
      <c r="F20" s="3"/>
    </row>
    <row r="21" spans="1:6" ht="24" customHeight="1">
      <c r="A21" s="30"/>
      <c r="B21" s="4"/>
      <c r="C21" s="4"/>
      <c r="D21" s="4"/>
      <c r="E21" s="3"/>
      <c r="F21" s="3"/>
    </row>
    <row r="22" spans="1:6" ht="24" customHeight="1">
      <c r="A22" s="30"/>
      <c r="B22" s="50" t="s">
        <v>54</v>
      </c>
      <c r="C22" s="51"/>
      <c r="D22" s="52"/>
      <c r="E22" s="3">
        <f>E20+E21</f>
        <v>0</v>
      </c>
      <c r="F22" s="3"/>
    </row>
    <row r="23" spans="1:6" ht="29.25" customHeight="1">
      <c r="A23" s="30" t="s">
        <v>64</v>
      </c>
      <c r="B23" s="4" t="s">
        <v>50</v>
      </c>
      <c r="C23" s="9" t="s">
        <v>51</v>
      </c>
      <c r="D23" s="9" t="s">
        <v>65</v>
      </c>
      <c r="E23" s="3" t="s">
        <v>53</v>
      </c>
      <c r="F23" s="3"/>
    </row>
    <row r="24" spans="1:6" ht="24" customHeight="1">
      <c r="A24" s="30"/>
      <c r="B24" s="4"/>
      <c r="C24" s="4"/>
      <c r="D24" s="4"/>
      <c r="E24" s="3"/>
      <c r="F24" s="3"/>
    </row>
    <row r="25" spans="1:6" ht="24" customHeight="1">
      <c r="A25" s="30"/>
      <c r="B25" s="4"/>
      <c r="C25" s="4"/>
      <c r="D25" s="4"/>
      <c r="E25" s="3"/>
      <c r="F25" s="3"/>
    </row>
    <row r="26" spans="1:6" ht="24" customHeight="1">
      <c r="A26" s="30"/>
      <c r="B26" s="50" t="s">
        <v>54</v>
      </c>
      <c r="C26" s="51"/>
      <c r="D26" s="52"/>
      <c r="E26" s="3">
        <f>E24+E25</f>
        <v>0</v>
      </c>
      <c r="F26" s="3"/>
    </row>
    <row r="27" spans="1:6" ht="24" customHeight="1">
      <c r="A27" s="61" t="s">
        <v>66</v>
      </c>
      <c r="B27" s="4" t="s">
        <v>50</v>
      </c>
      <c r="C27" s="30" t="s">
        <v>67</v>
      </c>
      <c r="D27" s="30"/>
      <c r="E27" s="3" t="s">
        <v>58</v>
      </c>
      <c r="F27" s="3" t="s">
        <v>15</v>
      </c>
    </row>
    <row r="28" spans="1:6" ht="24" customHeight="1">
      <c r="A28" s="30"/>
      <c r="B28" s="4"/>
      <c r="C28" s="53"/>
      <c r="D28" s="54"/>
      <c r="E28" s="3"/>
      <c r="F28" s="3"/>
    </row>
    <row r="29" spans="1:6" ht="24" customHeight="1">
      <c r="A29" s="30"/>
      <c r="B29" s="4"/>
      <c r="C29" s="53"/>
      <c r="D29" s="54"/>
      <c r="E29" s="3"/>
      <c r="F29" s="3"/>
    </row>
    <row r="30" spans="1:6" ht="24" customHeight="1">
      <c r="A30" s="30"/>
      <c r="B30" s="50" t="s">
        <v>54</v>
      </c>
      <c r="C30" s="51"/>
      <c r="D30" s="52"/>
      <c r="E30" s="3">
        <f>E28+E29</f>
        <v>0</v>
      </c>
      <c r="F30" s="3"/>
    </row>
    <row r="31" spans="1:6" ht="24" customHeight="1">
      <c r="A31" s="61" t="s">
        <v>68</v>
      </c>
      <c r="B31" s="4" t="s">
        <v>50</v>
      </c>
      <c r="C31" s="3" t="s">
        <v>51</v>
      </c>
      <c r="D31" s="5" t="s">
        <v>69</v>
      </c>
      <c r="E31" s="3" t="s">
        <v>58</v>
      </c>
      <c r="F31" s="3" t="s">
        <v>15</v>
      </c>
    </row>
    <row r="32" spans="1:6" ht="24" customHeight="1">
      <c r="A32" s="30"/>
      <c r="B32" s="4"/>
      <c r="C32" s="3"/>
      <c r="D32" s="3"/>
      <c r="E32" s="3"/>
      <c r="F32" s="3"/>
    </row>
    <row r="33" spans="1:6" ht="24" customHeight="1">
      <c r="A33" s="30"/>
      <c r="B33" s="4"/>
      <c r="C33" s="4"/>
      <c r="D33" s="4"/>
      <c r="E33" s="3"/>
      <c r="F33" s="3"/>
    </row>
    <row r="34" spans="1:6" ht="24" customHeight="1">
      <c r="A34" s="30"/>
      <c r="B34" s="50" t="s">
        <v>54</v>
      </c>
      <c r="C34" s="51"/>
      <c r="D34" s="52"/>
      <c r="E34" s="3">
        <f>E32+E33</f>
        <v>0</v>
      </c>
      <c r="F34" s="3"/>
    </row>
    <row r="35" spans="1:6" ht="24" customHeight="1">
      <c r="A35" s="30" t="s">
        <v>70</v>
      </c>
      <c r="B35" s="4" t="s">
        <v>50</v>
      </c>
      <c r="C35" s="30" t="s">
        <v>67</v>
      </c>
      <c r="D35" s="30"/>
      <c r="E35" s="3" t="s">
        <v>58</v>
      </c>
      <c r="F35" s="3" t="s">
        <v>15</v>
      </c>
    </row>
    <row r="36" spans="1:6" ht="24" customHeight="1">
      <c r="A36" s="30"/>
      <c r="B36" s="4"/>
      <c r="C36" s="4"/>
      <c r="D36" s="4"/>
      <c r="E36" s="3"/>
      <c r="F36" s="3"/>
    </row>
    <row r="37" spans="1:6" ht="24" customHeight="1">
      <c r="A37" s="30"/>
      <c r="B37" s="4"/>
      <c r="C37" s="4"/>
      <c r="D37" s="4"/>
      <c r="E37" s="3"/>
      <c r="F37" s="3"/>
    </row>
    <row r="38" spans="1:6" ht="24" customHeight="1">
      <c r="A38" s="30"/>
      <c r="B38" s="50" t="s">
        <v>54</v>
      </c>
      <c r="C38" s="51"/>
      <c r="D38" s="52"/>
      <c r="E38" s="3">
        <f>E36+E37</f>
        <v>0</v>
      </c>
      <c r="F38" s="3"/>
    </row>
    <row r="39" spans="1:6" ht="24" customHeight="1">
      <c r="A39" s="61" t="s">
        <v>71</v>
      </c>
      <c r="B39" s="4" t="s">
        <v>50</v>
      </c>
      <c r="C39" s="3" t="s">
        <v>51</v>
      </c>
      <c r="D39" s="5" t="s">
        <v>72</v>
      </c>
      <c r="E39" s="3" t="s">
        <v>58</v>
      </c>
      <c r="F39" s="3" t="s">
        <v>15</v>
      </c>
    </row>
    <row r="40" spans="1:6" ht="24" customHeight="1">
      <c r="A40" s="30"/>
      <c r="B40" s="4"/>
      <c r="C40" s="4"/>
      <c r="D40" s="4"/>
      <c r="E40" s="3"/>
      <c r="F40" s="3"/>
    </row>
    <row r="41" spans="1:6" ht="24" customHeight="1">
      <c r="A41" s="30"/>
      <c r="B41" s="4"/>
      <c r="C41" s="4"/>
      <c r="D41" s="4"/>
      <c r="E41" s="3"/>
      <c r="F41" s="3"/>
    </row>
    <row r="42" spans="1:6" ht="24" customHeight="1">
      <c r="A42" s="30"/>
      <c r="B42" s="50" t="s">
        <v>54</v>
      </c>
      <c r="C42" s="51"/>
      <c r="D42" s="52"/>
      <c r="E42" s="3">
        <f>E40+E41</f>
        <v>0</v>
      </c>
      <c r="F42" s="3"/>
    </row>
    <row r="44" spans="1:2" ht="24" customHeight="1">
      <c r="A44" s="1" t="s">
        <v>73</v>
      </c>
      <c r="B44" s="1">
        <f>E5+E10+E14+E18+E22+E26+E30+E34+E38+E42</f>
        <v>0</v>
      </c>
    </row>
    <row r="45" spans="1:15" ht="18" customHeight="1">
      <c r="A45" s="55" t="s">
        <v>74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M45" s="10"/>
      <c r="N45" s="10"/>
      <c r="O45" s="10"/>
    </row>
    <row r="46" spans="1:6" ht="24" customHeight="1">
      <c r="A46" s="56" t="s">
        <v>75</v>
      </c>
      <c r="B46" s="57"/>
      <c r="C46" s="57"/>
      <c r="D46" s="57"/>
      <c r="E46" s="57"/>
      <c r="F46" s="57"/>
    </row>
  </sheetData>
  <sheetProtection/>
  <mergeCells count="26">
    <mergeCell ref="A27:A30"/>
    <mergeCell ref="A31:A34"/>
    <mergeCell ref="A35:A38"/>
    <mergeCell ref="A39:A42"/>
    <mergeCell ref="B38:D38"/>
    <mergeCell ref="B42:D42"/>
    <mergeCell ref="A45:K45"/>
    <mergeCell ref="A46:F46"/>
    <mergeCell ref="A1:A5"/>
    <mergeCell ref="A6:A10"/>
    <mergeCell ref="A11:A14"/>
    <mergeCell ref="A15:A18"/>
    <mergeCell ref="A19:A22"/>
    <mergeCell ref="A23:A26"/>
    <mergeCell ref="C27:D27"/>
    <mergeCell ref="C28:D28"/>
    <mergeCell ref="C29:D29"/>
    <mergeCell ref="B30:D30"/>
    <mergeCell ref="B34:D34"/>
    <mergeCell ref="C35:D35"/>
    <mergeCell ref="B5:D5"/>
    <mergeCell ref="B10:D10"/>
    <mergeCell ref="B14:D14"/>
    <mergeCell ref="B18:D18"/>
    <mergeCell ref="B22:D22"/>
    <mergeCell ref="B26:D26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南航人文学院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徐华伟</dc:creator>
  <cp:keywords/>
  <dc:description/>
  <cp:lastModifiedBy>程杰夫</cp:lastModifiedBy>
  <cp:lastPrinted>2011-12-14T08:06:26Z</cp:lastPrinted>
  <dcterms:created xsi:type="dcterms:W3CDTF">2008-01-09T00:01:25Z</dcterms:created>
  <dcterms:modified xsi:type="dcterms:W3CDTF">2022-12-20T08:43:34Z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A84531831EF9471B92D480C2D8D74405</vt:lpwstr>
  </property>
</Properties>
</file>